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ucan\Downloads\"/>
    </mc:Choice>
  </mc:AlternateContent>
  <xr:revisionPtr revIDLastSave="0" documentId="13_ncr:1_{279516E9-4084-4B18-99A1-3AF661E453DB}" xr6:coauthVersionLast="47" xr6:coauthVersionMax="47" xr10:uidLastSave="{00000000-0000-0000-0000-000000000000}"/>
  <workbookProtection workbookAlgorithmName="SHA-512" workbookHashValue="9GWjVBtT08/bvxNDtLdslXiqvPAOphgT5/OZX3SMv3q02yY6+b4PrtCJfYqYuo/YUqv81j8bczm3eXltARvKbw==" workbookSaltValue="tFD76CqpOoulY6p5zI+2nQ==" workbookSpinCount="100000" lockStructure="1"/>
  <bookViews>
    <workbookView xWindow="-120" yWindow="-120" windowWidth="29040" windowHeight="15840" xr2:uid="{00000000-000D-0000-FFFF-FFFF00000000}"/>
  </bookViews>
  <sheets>
    <sheet name="Herramienta" sheetId="1" r:id="rId1"/>
    <sheet name="Config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MI73DyT94AYba3lGSUsvWtunKQ9RWeOGBiBzAz+ejpI="/>
    </ext>
  </extLst>
</workbook>
</file>

<file path=xl/calcChain.xml><?xml version="1.0" encoding="utf-8"?>
<calcChain xmlns="http://schemas.openxmlformats.org/spreadsheetml/2006/main">
  <c r="K26" i="2" l="1"/>
  <c r="K27" i="2" s="1"/>
  <c r="J26" i="2"/>
  <c r="J27" i="2" s="1"/>
  <c r="I26" i="2"/>
  <c r="I27" i="2" s="1"/>
  <c r="I29" i="2" s="1"/>
  <c r="E25" i="2"/>
  <c r="D25" i="2"/>
  <c r="F25" i="2" s="1"/>
  <c r="C25" i="2"/>
  <c r="E24" i="2"/>
  <c r="D24" i="2"/>
  <c r="C24" i="2"/>
  <c r="F24" i="2" s="1"/>
  <c r="E23" i="2"/>
  <c r="D23" i="2"/>
  <c r="F23" i="2" s="1"/>
  <c r="C23" i="2"/>
  <c r="E22" i="2"/>
  <c r="F22" i="2" s="1"/>
  <c r="D22" i="2"/>
  <c r="C22" i="2"/>
  <c r="E21" i="2"/>
  <c r="F21" i="2" s="1"/>
  <c r="D21" i="2"/>
  <c r="C21" i="2"/>
  <c r="E20" i="2"/>
  <c r="D20" i="2"/>
  <c r="F20" i="2" s="1"/>
  <c r="C20" i="2"/>
  <c r="E19" i="2"/>
  <c r="D19" i="2"/>
  <c r="F19" i="2" s="1"/>
  <c r="C19" i="2"/>
  <c r="E18" i="2"/>
  <c r="F18" i="2" s="1"/>
  <c r="D18" i="2"/>
  <c r="C18" i="2"/>
  <c r="E17" i="2"/>
  <c r="D17" i="2"/>
  <c r="F17" i="2" s="1"/>
  <c r="C17" i="2"/>
  <c r="E16" i="2"/>
  <c r="F16" i="2" s="1"/>
  <c r="D16" i="2"/>
  <c r="C16" i="2"/>
  <c r="E15" i="2"/>
  <c r="D15" i="2"/>
  <c r="C15" i="2"/>
  <c r="F15" i="2" s="1"/>
  <c r="E14" i="2"/>
  <c r="D14" i="2"/>
  <c r="F14" i="2" s="1"/>
  <c r="C14" i="2"/>
  <c r="E13" i="2"/>
  <c r="D13" i="2"/>
  <c r="F13" i="2" s="1"/>
  <c r="C13" i="2"/>
  <c r="E12" i="2"/>
  <c r="F12" i="2" s="1"/>
  <c r="D12" i="2"/>
  <c r="C12" i="2"/>
  <c r="E11" i="2"/>
  <c r="D11" i="2"/>
  <c r="F11" i="2" s="1"/>
  <c r="C11" i="2"/>
  <c r="E10" i="2"/>
  <c r="D10" i="2"/>
  <c r="C10" i="2"/>
  <c r="F10" i="2" s="1"/>
  <c r="I9" i="2"/>
  <c r="E9" i="2"/>
  <c r="D9" i="2"/>
  <c r="F9" i="2" s="1"/>
  <c r="C9" i="2"/>
  <c r="E8" i="2"/>
  <c r="D8" i="2"/>
  <c r="F8" i="2" s="1"/>
  <c r="C8" i="2"/>
  <c r="E7" i="2"/>
  <c r="D7" i="2"/>
  <c r="C7" i="2"/>
  <c r="F7" i="2" s="1"/>
  <c r="E6" i="2"/>
  <c r="D6" i="2"/>
  <c r="C6" i="2"/>
  <c r="F6" i="2" s="1"/>
  <c r="E5" i="2"/>
  <c r="D5" i="2"/>
  <c r="C5" i="2"/>
  <c r="F5" i="2" s="1"/>
  <c r="E4" i="2"/>
  <c r="D4" i="2"/>
  <c r="C4" i="2"/>
  <c r="F4" i="2" s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H3" i="2" l="1"/>
  <c r="B40" i="1" s="1"/>
  <c r="B41" i="1" s="1"/>
  <c r="I2" i="2"/>
  <c r="I21" i="2"/>
  <c r="J21" i="2"/>
</calcChain>
</file>

<file path=xl/sharedStrings.xml><?xml version="1.0" encoding="utf-8"?>
<sst xmlns="http://schemas.openxmlformats.org/spreadsheetml/2006/main" count="86" uniqueCount="55">
  <si>
    <t>Este formulario está diseñado para ayudar a clasificar el nivel de una crisis comunicacional dentro de la Asociación de Guías y Scouts de Chile (AGSCh). A través  de una serie de preguntas clave, podremos ayudarte a determinar si una situación requiere atención inmediata y una respuesta a nivel nacional, o si puede manejarse a nivel territorial.</t>
  </si>
  <si>
    <r>
      <rPr>
        <b/>
        <sz val="11"/>
        <color theme="1"/>
        <rFont val="Arial"/>
      </rPr>
      <t>Importante:</t>
    </r>
    <r>
      <rPr>
        <sz val="11"/>
        <color theme="1"/>
        <rFont val="Arial"/>
      </rPr>
      <t xml:space="preserve"> Este formulario es solo una guía y no reemplaza el criterio personal. Dado que cada crisis es distinta y puede ser interpretada de diferentes maneras, siempre es recomendable consultar a terceros en caso de duda. Además, este instrumento de apoyo no siempre detectará casos muy específicos, por lo que se debe usar analizando toda la situación y contexto.</t>
    </r>
  </si>
  <si>
    <r>
      <rPr>
        <b/>
        <sz val="11"/>
        <color theme="1"/>
        <rFont val="Arial"/>
      </rPr>
      <t xml:space="preserve">Lee cada pregunta: </t>
    </r>
    <r>
      <rPr>
        <sz val="11"/>
        <color theme="1"/>
        <rFont val="Arial"/>
      </rPr>
      <t>Revisa y analiza las preguntas con detención.</t>
    </r>
  </si>
  <si>
    <r>
      <rPr>
        <b/>
        <sz val="11"/>
        <color theme="1"/>
        <rFont val="Arial"/>
      </rPr>
      <t>Selecciona tu respuesta:</t>
    </r>
    <r>
      <rPr>
        <sz val="11"/>
        <color theme="1"/>
        <rFont val="Arial"/>
      </rPr>
      <t xml:space="preserve"> Haz clic en la flecha de la celda de respuesta para cada pregunta y elige una opción Sí, Quizás o No</t>
    </r>
  </si>
  <si>
    <r>
      <rPr>
        <b/>
        <sz val="11"/>
        <color theme="1"/>
        <rFont val="Arial"/>
      </rPr>
      <t xml:space="preserve">Resultado automático: </t>
    </r>
    <r>
      <rPr>
        <sz val="11"/>
        <color theme="1"/>
        <rFont val="Arial"/>
      </rPr>
      <t>El formulario calculará automáticamente el puntaje total y clasificará la crisis.</t>
    </r>
  </si>
  <si>
    <t>N°</t>
  </si>
  <si>
    <t>Pregunta</t>
  </si>
  <si>
    <t>Respuesta</t>
  </si>
  <si>
    <t>Resultado</t>
  </si>
  <si>
    <t>Clasificacion:</t>
  </si>
  <si>
    <t>Alta</t>
  </si>
  <si>
    <t>Media</t>
  </si>
  <si>
    <t>Baja</t>
  </si>
  <si>
    <t>Puntaje</t>
  </si>
  <si>
    <t>¿Se han hecho públicas las quejas o problemas en redes sociales?</t>
  </si>
  <si>
    <t>¿La situación puede escalar o ha escalado a medios de comunicación?</t>
  </si>
  <si>
    <t>Mensaje Leve</t>
  </si>
  <si>
    <t>La crisis debe ser informada al nivel en la cual se está desarrollando (Grupal, Distrital, Zonal o Nacional).</t>
  </si>
  <si>
    <t>¿Hay una posible implicación legal?</t>
  </si>
  <si>
    <t>Mensaje Mod y grave</t>
  </si>
  <si>
    <t>¿El incidente podría dañar la reputación de la AGSCh?</t>
  </si>
  <si>
    <t>¿El problema afecta la percepción de la AGSCh en la comunidad?</t>
  </si>
  <si>
    <t>¿Podría haber una pérdida de confianza en la organización debido al incidente?</t>
  </si>
  <si>
    <t>Preg no respon.</t>
  </si>
  <si>
    <t>¿El incidente está relacionado con la vulneración de derechos?</t>
  </si>
  <si>
    <t>¿El incidente ha generado comunicaciones contradictorias o confusas dentro de la organización?</t>
  </si>
  <si>
    <t>¿Ha habido algún incidente de seguridad?</t>
  </si>
  <si>
    <t>Puntajes para Clasificacion</t>
  </si>
  <si>
    <t>Puntajes por prioridad</t>
  </si>
  <si>
    <t>¿Hubo heridos durante el incidente?</t>
  </si>
  <si>
    <t>Prioridad</t>
  </si>
  <si>
    <t>Si</t>
  </si>
  <si>
    <t>Quizas</t>
  </si>
  <si>
    <t>No</t>
  </si>
  <si>
    <t>¿El incidente ha afectado a más de una persona?</t>
  </si>
  <si>
    <t>¿El problema involucra recursos financieros de la organización?</t>
  </si>
  <si>
    <t>Bajo</t>
  </si>
  <si>
    <t>¿Ha habido daños materiales?</t>
  </si>
  <si>
    <t>¿El incidente ocurrió en un evento importante?</t>
  </si>
  <si>
    <t>¿El problema afecta a la continuidad de actividades regulares?</t>
  </si>
  <si>
    <t>¿El incidente está relacionado con el no cumplimiento de alguna norma interna?</t>
  </si>
  <si>
    <t>Grave</t>
  </si>
  <si>
    <t>Moderada</t>
  </si>
  <si>
    <t>¿La situación ha generado descontento significativo entre las personas voluntarias o trabajadoras?</t>
  </si>
  <si>
    <t>Porcentaje de corte</t>
  </si>
  <si>
    <t>¿Se podría percibir como una falta de profesionalismo?</t>
  </si>
  <si>
    <t>¿El problema es recurrente?</t>
  </si>
  <si>
    <t>¿Existe la posibilidad de una reacción negativa por parte de la comunidad?</t>
  </si>
  <si>
    <t>¿El incidente afecta directamente a NNAJ?</t>
  </si>
  <si>
    <t>Total de preguntas</t>
  </si>
  <si>
    <t>¿El incidente requiere una coordinación con otras organizaciones?</t>
  </si>
  <si>
    <t>Puntaje max</t>
  </si>
  <si>
    <t>Max Puntaje total</t>
  </si>
  <si>
    <t>Comunica esta situación de inmediato al nivel Nacional. Envía un aviso al correo electrónico: crisis@guiasyscoutschile.cl. El aviso debe contener la mayor cantidad de detalles posibles y tu información de contacto.</t>
  </si>
  <si>
    <r>
      <rPr>
        <b/>
        <sz val="11"/>
        <color theme="1"/>
        <rFont val="Arial"/>
      </rPr>
      <t xml:space="preserve">Reporte si es necesario: </t>
    </r>
    <r>
      <rPr>
        <sz val="11"/>
        <color theme="1"/>
        <rFont val="Arial"/>
      </rPr>
      <t>Si la crisis se clasifica como Moderada o Grave, envía un correo a crisis@guiasyscoutschile.cl con los detalles del caso, si clasifica como leve favor comunicate con el nivel correspondiente (Grupal, Distrital o Zonal)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</si>
</sst>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color rgb="FF000000"/>
      <name val="Arial"/>
      <scheme val="minor"/>
    </font>
    <font>
      <sz val="11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</font>
    <font>
      <sz val="10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6"/>
        <bgColor theme="6"/>
      </patternFill>
    </fill>
    <fill>
      <patternFill patternType="solid">
        <fgColor rgb="FFD9EAD3"/>
        <bgColor rgb="FFD9EAD3"/>
      </patternFill>
    </fill>
    <fill>
      <patternFill patternType="solid">
        <fgColor rgb="FFF7CB4D"/>
        <bgColor rgb="FFF7CB4D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7" fillId="4" borderId="0" xfId="0" applyFont="1" applyFill="1"/>
    <xf numFmtId="0" fontId="10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9" fontId="7" fillId="4" borderId="0" xfId="0" applyNumberFormat="1" applyFont="1" applyFill="1" applyAlignment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0" fillId="0" borderId="0" xfId="0"/>
    <xf numFmtId="0" fontId="4" fillId="0" borderId="13" xfId="0" applyFont="1" applyBorder="1"/>
    <xf numFmtId="0" fontId="1" fillId="0" borderId="14" xfId="0" applyFont="1" applyBorder="1" applyAlignment="1">
      <alignment horizontal="center" vertical="top" wrapText="1"/>
    </xf>
    <xf numFmtId="0" fontId="4" fillId="0" borderId="15" xfId="0" applyFont="1" applyBorder="1"/>
    <xf numFmtId="0" fontId="4" fillId="0" borderId="16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8">
    <dxf>
      <font>
        <i/>
        <color rgb="FFE06666"/>
      </font>
      <fill>
        <patternFill patternType="none"/>
      </fill>
    </dxf>
    <dxf>
      <font>
        <b/>
      </font>
      <fill>
        <patternFill patternType="solid">
          <fgColor rgb="FFCFE2F3"/>
          <bgColor rgb="FFCFE2F3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protection locked="0" hidden="0"/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1">
    <tableStyle name="Herramienta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3019425</xdr:colOff>
      <xdr:row>0</xdr:row>
      <xdr:rowOff>238125</xdr:rowOff>
    </xdr:from>
    <xdr:ext cx="1133475" cy="1238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3:D35">
  <tableColumns count="3">
    <tableColumn id="1" xr3:uid="{00000000-0010-0000-0000-000001000000}" name="N°"/>
    <tableColumn id="2" xr3:uid="{00000000-0010-0000-0000-000002000000}" name="Pregunta"/>
    <tableColumn id="3" xr3:uid="{00000000-0010-0000-0000-000003000000}" name="Respuesta" dataDxfId="4"/>
  </tableColumns>
  <tableStyleInfo name="Herrami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showGridLines="0" tabSelected="1" workbookViewId="0"/>
  </sheetViews>
  <sheetFormatPr baseColWidth="10" defaultColWidth="12.5703125" defaultRowHeight="15" customHeight="1" x14ac:dyDescent="0.2"/>
  <cols>
    <col min="1" max="1" width="10.7109375" customWidth="1"/>
    <col min="2" max="2" width="4" customWidth="1"/>
    <col min="3" max="3" width="94.5703125" customWidth="1"/>
    <col min="4" max="4" width="12.5703125" customWidth="1"/>
    <col min="5" max="5" width="10.7109375" customWidth="1"/>
    <col min="6" max="24" width="12.5703125" customWidth="1"/>
  </cols>
  <sheetData>
    <row r="1" spans="1:26" ht="24.75" customHeight="1" x14ac:dyDescent="0.2">
      <c r="A1" s="1"/>
      <c r="B1" s="44"/>
      <c r="C1" s="39"/>
      <c r="D1" s="39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4.75" customHeight="1" x14ac:dyDescent="0.2">
      <c r="A2" s="4"/>
      <c r="B2" s="4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48.75" customHeight="1" x14ac:dyDescent="0.2">
      <c r="A3" s="7"/>
      <c r="B3" s="45" t="s">
        <v>0</v>
      </c>
      <c r="C3" s="46"/>
      <c r="D3" s="46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6.75" customHeight="1" x14ac:dyDescent="0.2">
      <c r="A4" s="10"/>
      <c r="B4" s="10"/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30" customHeight="1" x14ac:dyDescent="0.2">
      <c r="A5" s="10"/>
      <c r="B5" s="47" t="s">
        <v>1</v>
      </c>
      <c r="C5" s="39"/>
      <c r="D5" s="39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.75" customHeight="1" x14ac:dyDescent="0.2">
      <c r="A6" s="10"/>
      <c r="B6" s="10"/>
      <c r="C6" s="11"/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6.5" customHeight="1" x14ac:dyDescent="0.2">
      <c r="A7" s="10"/>
      <c r="B7" s="48" t="s">
        <v>2</v>
      </c>
      <c r="C7" s="39"/>
      <c r="D7" s="39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1.5" customHeight="1" x14ac:dyDescent="0.2">
      <c r="A8" s="10"/>
      <c r="B8" s="45" t="s">
        <v>3</v>
      </c>
      <c r="C8" s="39"/>
      <c r="D8" s="39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9.5" customHeight="1" x14ac:dyDescent="0.2">
      <c r="A9" s="10"/>
      <c r="B9" s="48" t="s">
        <v>4</v>
      </c>
      <c r="C9" s="39"/>
      <c r="D9" s="39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40.5" customHeight="1" x14ac:dyDescent="0.2">
      <c r="A10" s="10"/>
      <c r="B10" s="45" t="s">
        <v>54</v>
      </c>
      <c r="C10" s="39"/>
      <c r="D10" s="39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customHeight="1" x14ac:dyDescent="0.2">
      <c r="A11" s="10"/>
      <c r="B11" s="10"/>
      <c r="C11" s="11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customHeight="1" x14ac:dyDescent="0.25">
      <c r="A12" s="4"/>
      <c r="B12" s="13"/>
      <c r="C12" s="14"/>
      <c r="D12" s="14"/>
      <c r="E12" s="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 x14ac:dyDescent="0.2">
      <c r="A13" s="10"/>
      <c r="B13" s="15" t="s">
        <v>5</v>
      </c>
      <c r="C13" s="16" t="s">
        <v>6</v>
      </c>
      <c r="D13" s="17" t="s">
        <v>7</v>
      </c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" customHeight="1" x14ac:dyDescent="0.2">
      <c r="A14" s="10"/>
      <c r="B14" s="18">
        <v>1</v>
      </c>
      <c r="C14" s="19" t="str">
        <f>Config!B4</f>
        <v>¿Se han hecho públicas las quejas o problemas en redes sociales?</v>
      </c>
      <c r="D14" s="33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" customHeight="1" x14ac:dyDescent="0.2">
      <c r="A15" s="10"/>
      <c r="B15" s="18">
        <v>2</v>
      </c>
      <c r="C15" s="19" t="str">
        <f>Config!B5</f>
        <v>¿La situación puede escalar o ha escalado a medios de comunicación?</v>
      </c>
      <c r="D15" s="33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" customHeight="1" x14ac:dyDescent="0.2">
      <c r="A16" s="10"/>
      <c r="B16" s="18">
        <v>3</v>
      </c>
      <c r="C16" s="19" t="str">
        <f>Config!B6</f>
        <v>¿Hay una posible implicación legal?</v>
      </c>
      <c r="D16" s="33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" customHeight="1" x14ac:dyDescent="0.2">
      <c r="A17" s="10"/>
      <c r="B17" s="18">
        <v>4</v>
      </c>
      <c r="C17" s="19" t="str">
        <f>Config!B7</f>
        <v>¿El incidente podría dañar la reputación de la AGSCh?</v>
      </c>
      <c r="D17" s="33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" customHeight="1" x14ac:dyDescent="0.2">
      <c r="A18" s="10"/>
      <c r="B18" s="18">
        <v>5</v>
      </c>
      <c r="C18" s="19" t="str">
        <f>Config!B8</f>
        <v>¿El problema afecta la percepción de la AGSCh en la comunidad?</v>
      </c>
      <c r="D18" s="33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" customHeight="1" x14ac:dyDescent="0.2">
      <c r="A19" s="10"/>
      <c r="B19" s="18">
        <v>6</v>
      </c>
      <c r="C19" s="19" t="str">
        <f>Config!B9</f>
        <v>¿Podría haber una pérdida de confianza en la organización debido al incidente?</v>
      </c>
      <c r="D19" s="33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" customHeight="1" x14ac:dyDescent="0.2">
      <c r="A20" s="10"/>
      <c r="B20" s="18">
        <v>7</v>
      </c>
      <c r="C20" s="19" t="str">
        <f>Config!B10</f>
        <v>¿El incidente está relacionado con la vulneración de derechos?</v>
      </c>
      <c r="D20" s="33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" customHeight="1" x14ac:dyDescent="0.2">
      <c r="A21" s="10"/>
      <c r="B21" s="18">
        <v>8</v>
      </c>
      <c r="C21" s="19" t="str">
        <f>Config!B11</f>
        <v>¿El incidente ha generado comunicaciones contradictorias o confusas dentro de la organización?</v>
      </c>
      <c r="D21" s="33"/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" customHeight="1" x14ac:dyDescent="0.2">
      <c r="A22" s="10"/>
      <c r="B22" s="18">
        <v>9</v>
      </c>
      <c r="C22" s="19" t="str">
        <f>Config!B12</f>
        <v>¿Ha habido algún incidente de seguridad?</v>
      </c>
      <c r="D22" s="33"/>
      <c r="E22" s="1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" customHeight="1" x14ac:dyDescent="0.2">
      <c r="A23" s="10"/>
      <c r="B23" s="18">
        <v>10</v>
      </c>
      <c r="C23" s="19" t="str">
        <f>Config!B13</f>
        <v>¿Hubo heridos durante el incidente?</v>
      </c>
      <c r="D23" s="33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" customHeight="1" x14ac:dyDescent="0.2">
      <c r="A24" s="10"/>
      <c r="B24" s="18">
        <v>11</v>
      </c>
      <c r="C24" s="19" t="str">
        <f>Config!B14</f>
        <v>¿El incidente ha afectado a más de una persona?</v>
      </c>
      <c r="D24" s="33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" customHeight="1" x14ac:dyDescent="0.2">
      <c r="A25" s="10"/>
      <c r="B25" s="18">
        <v>12</v>
      </c>
      <c r="C25" s="19" t="str">
        <f>Config!B15</f>
        <v>¿El problema involucra recursos financieros de la organización?</v>
      </c>
      <c r="D25" s="33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" customHeight="1" x14ac:dyDescent="0.2">
      <c r="A26" s="10"/>
      <c r="B26" s="18">
        <v>13</v>
      </c>
      <c r="C26" s="19" t="str">
        <f>Config!B16</f>
        <v>¿Ha habido daños materiales?</v>
      </c>
      <c r="D26" s="33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" customHeight="1" x14ac:dyDescent="0.2">
      <c r="A27" s="10"/>
      <c r="B27" s="18">
        <v>14</v>
      </c>
      <c r="C27" s="19" t="str">
        <f>Config!B17</f>
        <v>¿El incidente ocurrió en un evento importante?</v>
      </c>
      <c r="D27" s="3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" customHeight="1" x14ac:dyDescent="0.2">
      <c r="A28" s="10"/>
      <c r="B28" s="18">
        <v>15</v>
      </c>
      <c r="C28" s="19" t="str">
        <f>Config!B18</f>
        <v>¿El problema afecta a la continuidad de actividades regulares?</v>
      </c>
      <c r="D28" s="3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" customHeight="1" x14ac:dyDescent="0.2">
      <c r="A29" s="10"/>
      <c r="B29" s="18">
        <v>16</v>
      </c>
      <c r="C29" s="19" t="str">
        <f>Config!B19</f>
        <v>¿El incidente está relacionado con el no cumplimiento de alguna norma interna?</v>
      </c>
      <c r="D29" s="3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" customHeight="1" x14ac:dyDescent="0.2">
      <c r="A30" s="10"/>
      <c r="B30" s="18">
        <v>17</v>
      </c>
      <c r="C30" s="19" t="str">
        <f>Config!B20</f>
        <v>¿La situación ha generado descontento significativo entre las personas voluntarias o trabajadoras?</v>
      </c>
      <c r="D30" s="33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" customHeight="1" x14ac:dyDescent="0.2">
      <c r="A31" s="10"/>
      <c r="B31" s="18">
        <v>18</v>
      </c>
      <c r="C31" s="19" t="str">
        <f>Config!B21</f>
        <v>¿Se podría percibir como una falta de profesionalismo?</v>
      </c>
      <c r="D31" s="33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" customHeight="1" x14ac:dyDescent="0.2">
      <c r="A32" s="10"/>
      <c r="B32" s="18">
        <v>19</v>
      </c>
      <c r="C32" s="19" t="str">
        <f>Config!B22</f>
        <v>¿El problema es recurrente?</v>
      </c>
      <c r="D32" s="33"/>
      <c r="E32" s="1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" customHeight="1" x14ac:dyDescent="0.2">
      <c r="A33" s="10"/>
      <c r="B33" s="18">
        <v>20</v>
      </c>
      <c r="C33" s="19" t="str">
        <f>Config!B23</f>
        <v>¿Existe la posibilidad de una reacción negativa por parte de la comunidad?</v>
      </c>
      <c r="D33" s="33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" customHeight="1" x14ac:dyDescent="0.2">
      <c r="A34" s="10"/>
      <c r="B34" s="18">
        <v>21</v>
      </c>
      <c r="C34" s="19" t="str">
        <f>Config!B24</f>
        <v>¿El incidente afecta directamente a NNAJ?</v>
      </c>
      <c r="D34" s="33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" customHeight="1" x14ac:dyDescent="0.2">
      <c r="A35" s="10"/>
      <c r="B35" s="18">
        <v>22</v>
      </c>
      <c r="C35" s="19" t="str">
        <f>Config!B25</f>
        <v>¿El incidente requiere una coordinación con otras organizaciones?</v>
      </c>
      <c r="D35" s="34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">
      <c r="A36" s="4"/>
      <c r="B36" s="4"/>
      <c r="C36" s="5"/>
      <c r="D36" s="5"/>
      <c r="E36" s="5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4"/>
      <c r="B37" s="4"/>
      <c r="C37" s="5"/>
      <c r="D37" s="5"/>
      <c r="E37" s="5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">
      <c r="A38" s="4"/>
      <c r="B38" s="4"/>
      <c r="C38" s="5"/>
      <c r="D38" s="5"/>
      <c r="E38" s="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4"/>
      <c r="B39" s="35" t="s">
        <v>8</v>
      </c>
      <c r="C39" s="36"/>
      <c r="D39" s="37"/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3" customHeight="1" x14ac:dyDescent="0.2">
      <c r="A40" s="4"/>
      <c r="B40" s="38" t="str">
        <f>Config!H3</f>
        <v>Responda Todas las Preguntas</v>
      </c>
      <c r="C40" s="39"/>
      <c r="D40" s="40"/>
      <c r="E40" s="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46.5" customHeight="1" x14ac:dyDescent="0.2">
      <c r="A41" s="4"/>
      <c r="B41" s="41" t="str">
        <f>IF(B40="Crisis Grave", Config!I6,IF(B40="Crisis Moderada", Config!I6, IF(B40="Crisis Leve", Config!I5,"")))</f>
        <v/>
      </c>
      <c r="C41" s="42"/>
      <c r="D41" s="43"/>
      <c r="E41" s="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">
      <c r="A42" s="4"/>
      <c r="B42" s="4"/>
      <c r="C42" s="5"/>
      <c r="D42" s="5"/>
      <c r="E42" s="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A43" s="4"/>
      <c r="B43" s="4"/>
      <c r="C43" s="5"/>
      <c r="D43" s="5"/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">
      <c r="A44" s="20"/>
      <c r="B44" s="2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">
      <c r="A45" s="20"/>
      <c r="B45" s="20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">
      <c r="A46" s="20"/>
      <c r="B46" s="2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">
      <c r="A47" s="20"/>
      <c r="B47" s="20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">
      <c r="A48" s="20"/>
      <c r="B48" s="20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">
      <c r="A49" s="20"/>
      <c r="B49" s="20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">
      <c r="A50" s="20"/>
      <c r="B50" s="20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">
      <c r="A51" s="20"/>
      <c r="B51" s="20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">
      <c r="A52" s="20"/>
      <c r="B52" s="2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">
      <c r="A53" s="20"/>
      <c r="B53" s="20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20"/>
      <c r="B54" s="20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">
      <c r="A55" s="20"/>
      <c r="B55" s="20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">
      <c r="A56" s="20"/>
      <c r="B56" s="20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20"/>
      <c r="B57" s="20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20"/>
      <c r="B58" s="20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20"/>
      <c r="B59" s="20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20"/>
      <c r="B60" s="20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20"/>
      <c r="B61" s="20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20"/>
      <c r="B62" s="20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20"/>
      <c r="B63" s="20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20"/>
      <c r="B64" s="20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20"/>
      <c r="B65" s="20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20"/>
      <c r="B66" s="20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20"/>
      <c r="B67" s="20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20"/>
      <c r="B68" s="20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20"/>
      <c r="B69" s="20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20"/>
      <c r="B70" s="20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20"/>
      <c r="B71" s="20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20"/>
      <c r="B72" s="20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20"/>
      <c r="B73" s="20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20"/>
      <c r="B74" s="20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20"/>
      <c r="B75" s="20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20"/>
      <c r="B76" s="20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20"/>
      <c r="B77" s="20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20"/>
      <c r="B78" s="20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20"/>
      <c r="B79" s="20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20"/>
      <c r="B80" s="20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20"/>
      <c r="B81" s="20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20"/>
      <c r="B82" s="20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20"/>
      <c r="B83" s="20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20"/>
      <c r="B84" s="20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20"/>
      <c r="B85" s="20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20"/>
      <c r="B86" s="20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20"/>
      <c r="B87" s="20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20"/>
      <c r="B88" s="20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20"/>
      <c r="B89" s="20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20"/>
      <c r="B90" s="20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20"/>
      <c r="B91" s="20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20"/>
      <c r="B92" s="20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20"/>
      <c r="B93" s="20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20"/>
      <c r="B94" s="20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20"/>
      <c r="B95" s="20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20"/>
      <c r="B96" s="20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20"/>
      <c r="B97" s="20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20"/>
      <c r="B98" s="20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20"/>
      <c r="B99" s="20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20"/>
      <c r="B100" s="20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20"/>
      <c r="B101" s="20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20"/>
      <c r="B102" s="20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20"/>
      <c r="B103" s="20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20"/>
      <c r="B104" s="20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20"/>
      <c r="B105" s="20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20"/>
      <c r="B106" s="20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20"/>
      <c r="B107" s="20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20"/>
      <c r="B108" s="20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20"/>
      <c r="B109" s="20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20"/>
      <c r="B110" s="20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20"/>
      <c r="B111" s="20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20"/>
      <c r="B112" s="20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20"/>
      <c r="B113" s="20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20"/>
      <c r="B114" s="20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20"/>
      <c r="B115" s="20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20"/>
      <c r="B116" s="20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20"/>
      <c r="B117" s="20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20"/>
      <c r="B118" s="20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20"/>
      <c r="B119" s="20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20"/>
      <c r="B120" s="2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20"/>
      <c r="B121" s="20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20"/>
      <c r="B122" s="20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20"/>
      <c r="B123" s="20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20"/>
      <c r="B124" s="20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20"/>
      <c r="B125" s="20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20"/>
      <c r="B126" s="20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20"/>
      <c r="B127" s="20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20"/>
      <c r="B128" s="20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20"/>
      <c r="B129" s="20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20"/>
      <c r="B130" s="20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20"/>
      <c r="B131" s="20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20"/>
      <c r="B132" s="20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20"/>
      <c r="B133" s="20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20"/>
      <c r="B134" s="20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20"/>
      <c r="B135" s="20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20"/>
      <c r="B136" s="20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20"/>
      <c r="B137" s="20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20"/>
      <c r="B138" s="20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20"/>
      <c r="B139" s="20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20"/>
      <c r="B140" s="20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20"/>
      <c r="B141" s="20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20"/>
      <c r="B142" s="20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20"/>
      <c r="B143" s="20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20"/>
      <c r="B144" s="20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20"/>
      <c r="B145" s="20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20"/>
      <c r="B146" s="20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20"/>
      <c r="B147" s="20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20"/>
      <c r="B148" s="20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20"/>
      <c r="B149" s="20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20"/>
      <c r="B150" s="20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20"/>
      <c r="B151" s="20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20"/>
      <c r="B152" s="20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20"/>
      <c r="B153" s="20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20"/>
      <c r="B154" s="20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20"/>
      <c r="B155" s="20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20"/>
      <c r="B156" s="20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20"/>
      <c r="B157" s="20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20"/>
      <c r="B158" s="20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20"/>
      <c r="B159" s="20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20"/>
      <c r="B160" s="20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20"/>
      <c r="B161" s="20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20"/>
      <c r="B162" s="20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20"/>
      <c r="B163" s="20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20"/>
      <c r="B164" s="20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20"/>
      <c r="B165" s="20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20"/>
      <c r="B166" s="20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20"/>
      <c r="B167" s="20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20"/>
      <c r="B168" s="20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20"/>
      <c r="B169" s="20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20"/>
      <c r="B170" s="20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20"/>
      <c r="B171" s="20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20"/>
      <c r="B172" s="20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20"/>
      <c r="B173" s="20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20"/>
      <c r="B174" s="20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20"/>
      <c r="B175" s="20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20"/>
      <c r="B176" s="20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20"/>
      <c r="B177" s="20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20"/>
      <c r="B178" s="20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20"/>
      <c r="B179" s="20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20"/>
      <c r="B180" s="20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20"/>
      <c r="B181" s="20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20"/>
      <c r="B182" s="20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20"/>
      <c r="B183" s="20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20"/>
      <c r="B184" s="20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20"/>
      <c r="B185" s="20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20"/>
      <c r="B186" s="20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20"/>
      <c r="B187" s="20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20"/>
      <c r="B188" s="20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20"/>
      <c r="B189" s="20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20"/>
      <c r="B190" s="20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20"/>
      <c r="B191" s="20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20"/>
      <c r="B192" s="20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20"/>
      <c r="B193" s="20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20"/>
      <c r="B194" s="20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20"/>
      <c r="B195" s="20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20"/>
      <c r="B196" s="20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20"/>
      <c r="B197" s="20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20"/>
      <c r="B198" s="20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20"/>
      <c r="B199" s="20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20"/>
      <c r="B200" s="20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20"/>
      <c r="B201" s="20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20"/>
      <c r="B202" s="20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20"/>
      <c r="B203" s="20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20"/>
      <c r="B204" s="20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20"/>
      <c r="B205" s="20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20"/>
      <c r="B206" s="20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20"/>
      <c r="B207" s="20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20"/>
      <c r="B208" s="20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20"/>
      <c r="B209" s="20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20"/>
      <c r="B210" s="20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20"/>
      <c r="B211" s="20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20"/>
      <c r="B212" s="20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20"/>
      <c r="B213" s="20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20"/>
      <c r="B214" s="20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20"/>
      <c r="B215" s="20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20"/>
      <c r="B216" s="20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20"/>
      <c r="B217" s="20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20"/>
      <c r="B218" s="20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20"/>
      <c r="B219" s="20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20"/>
      <c r="B220" s="20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20"/>
      <c r="B221" s="20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20"/>
      <c r="B222" s="20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20"/>
      <c r="B223" s="20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20"/>
      <c r="B224" s="20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20"/>
      <c r="B225" s="20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20"/>
      <c r="B226" s="20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20"/>
      <c r="B227" s="20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20"/>
      <c r="B228" s="20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20"/>
      <c r="B229" s="20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20"/>
      <c r="B230" s="20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20"/>
      <c r="B231" s="20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20"/>
      <c r="B232" s="20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20"/>
      <c r="B233" s="20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20"/>
      <c r="B234" s="20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20"/>
      <c r="B235" s="20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20"/>
      <c r="B236" s="20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20"/>
      <c r="B237" s="20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20"/>
      <c r="B238" s="20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20"/>
      <c r="B239" s="20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20"/>
      <c r="B240" s="20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20"/>
      <c r="B241" s="20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 x14ac:dyDescent="0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 x14ac:dyDescent="0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 x14ac:dyDescent="0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 x14ac:dyDescent="0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 x14ac:dyDescent="0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 x14ac:dyDescent="0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 x14ac:dyDescent="0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 x14ac:dyDescent="0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 x14ac:dyDescent="0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 x14ac:dyDescent="0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 x14ac:dyDescent="0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 x14ac:dyDescent="0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 x14ac:dyDescent="0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 x14ac:dyDescent="0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 x14ac:dyDescent="0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 x14ac:dyDescent="0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 x14ac:dyDescent="0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 x14ac:dyDescent="0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 x14ac:dyDescent="0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 x14ac:dyDescent="0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 x14ac:dyDescent="0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 x14ac:dyDescent="0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 x14ac:dyDescent="0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 x14ac:dyDescent="0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 x14ac:dyDescent="0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 x14ac:dyDescent="0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 x14ac:dyDescent="0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 x14ac:dyDescent="0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 x14ac:dyDescent="0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 x14ac:dyDescent="0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 x14ac:dyDescent="0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 x14ac:dyDescent="0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 x14ac:dyDescent="0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 x14ac:dyDescent="0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 x14ac:dyDescent="0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 x14ac:dyDescent="0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 x14ac:dyDescent="0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 x14ac:dyDescent="0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 x14ac:dyDescent="0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 x14ac:dyDescent="0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 x14ac:dyDescent="0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 x14ac:dyDescent="0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 x14ac:dyDescent="0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 x14ac:dyDescent="0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 x14ac:dyDescent="0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 x14ac:dyDescent="0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 x14ac:dyDescent="0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 x14ac:dyDescent="0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 x14ac:dyDescent="0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 x14ac:dyDescent="0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 x14ac:dyDescent="0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 x14ac:dyDescent="0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 x14ac:dyDescent="0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 x14ac:dyDescent="0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 x14ac:dyDescent="0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 x14ac:dyDescent="0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 x14ac:dyDescent="0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 x14ac:dyDescent="0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 x14ac:dyDescent="0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 x14ac:dyDescent="0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 x14ac:dyDescent="0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 x14ac:dyDescent="0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 x14ac:dyDescent="0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 x14ac:dyDescent="0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 x14ac:dyDescent="0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 x14ac:dyDescent="0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 x14ac:dyDescent="0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 x14ac:dyDescent="0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 x14ac:dyDescent="0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 x14ac:dyDescent="0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 x14ac:dyDescent="0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 x14ac:dyDescent="0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 x14ac:dyDescent="0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 x14ac:dyDescent="0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 x14ac:dyDescent="0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 x14ac:dyDescent="0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 x14ac:dyDescent="0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 x14ac:dyDescent="0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 x14ac:dyDescent="0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 x14ac:dyDescent="0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 x14ac:dyDescent="0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 x14ac:dyDescent="0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 x14ac:dyDescent="0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 x14ac:dyDescent="0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 x14ac:dyDescent="0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 x14ac:dyDescent="0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 x14ac:dyDescent="0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 x14ac:dyDescent="0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 x14ac:dyDescent="0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 x14ac:dyDescent="0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 x14ac:dyDescent="0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 x14ac:dyDescent="0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 x14ac:dyDescent="0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 x14ac:dyDescent="0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 x14ac:dyDescent="0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 x14ac:dyDescent="0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 x14ac:dyDescent="0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 x14ac:dyDescent="0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 x14ac:dyDescent="0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 x14ac:dyDescent="0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 x14ac:dyDescent="0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 x14ac:dyDescent="0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 x14ac:dyDescent="0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 x14ac:dyDescent="0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 x14ac:dyDescent="0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 x14ac:dyDescent="0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 x14ac:dyDescent="0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 x14ac:dyDescent="0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 x14ac:dyDescent="0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 x14ac:dyDescent="0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 x14ac:dyDescent="0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 x14ac:dyDescent="0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 x14ac:dyDescent="0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 x14ac:dyDescent="0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 x14ac:dyDescent="0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 x14ac:dyDescent="0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 x14ac:dyDescent="0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 x14ac:dyDescent="0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 x14ac:dyDescent="0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 x14ac:dyDescent="0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 x14ac:dyDescent="0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 x14ac:dyDescent="0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 x14ac:dyDescent="0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 x14ac:dyDescent="0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 x14ac:dyDescent="0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 x14ac:dyDescent="0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 x14ac:dyDescent="0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 x14ac:dyDescent="0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 x14ac:dyDescent="0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 x14ac:dyDescent="0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 x14ac:dyDescent="0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 x14ac:dyDescent="0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 x14ac:dyDescent="0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 x14ac:dyDescent="0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 x14ac:dyDescent="0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 x14ac:dyDescent="0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 x14ac:dyDescent="0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 x14ac:dyDescent="0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 x14ac:dyDescent="0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 x14ac:dyDescent="0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 x14ac:dyDescent="0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 x14ac:dyDescent="0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 x14ac:dyDescent="0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 x14ac:dyDescent="0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 x14ac:dyDescent="0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 x14ac:dyDescent="0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 x14ac:dyDescent="0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 x14ac:dyDescent="0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 x14ac:dyDescent="0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 x14ac:dyDescent="0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 x14ac:dyDescent="0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 x14ac:dyDescent="0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 x14ac:dyDescent="0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 x14ac:dyDescent="0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 x14ac:dyDescent="0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 x14ac:dyDescent="0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 x14ac:dyDescent="0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 x14ac:dyDescent="0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 x14ac:dyDescent="0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 x14ac:dyDescent="0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 x14ac:dyDescent="0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 x14ac:dyDescent="0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 x14ac:dyDescent="0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 x14ac:dyDescent="0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 x14ac:dyDescent="0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 x14ac:dyDescent="0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 x14ac:dyDescent="0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 x14ac:dyDescent="0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 x14ac:dyDescent="0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 x14ac:dyDescent="0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 x14ac:dyDescent="0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 x14ac:dyDescent="0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 x14ac:dyDescent="0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 x14ac:dyDescent="0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 x14ac:dyDescent="0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 x14ac:dyDescent="0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 x14ac:dyDescent="0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 x14ac:dyDescent="0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 x14ac:dyDescent="0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 x14ac:dyDescent="0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 x14ac:dyDescent="0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 x14ac:dyDescent="0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 x14ac:dyDescent="0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 x14ac:dyDescent="0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 x14ac:dyDescent="0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 x14ac:dyDescent="0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 x14ac:dyDescent="0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 x14ac:dyDescent="0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 x14ac:dyDescent="0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 x14ac:dyDescent="0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 x14ac:dyDescent="0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 x14ac:dyDescent="0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 x14ac:dyDescent="0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 x14ac:dyDescent="0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 x14ac:dyDescent="0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 x14ac:dyDescent="0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 x14ac:dyDescent="0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 x14ac:dyDescent="0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5.75" customHeight="1" x14ac:dyDescent="0.2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5.75" customHeight="1" x14ac:dyDescent="0.2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sheetProtection algorithmName="SHA-512" hashValue="ILV6Lbac390q7kiQmcNL9ayoaVCE9BiG/tXjVIAiChNSHeuKuUIMWv7VyAzn4uvCnMncro1JQUUPxg756q5OWA==" saltValue="e3/Lq2KLvsJkLWIh/GA4Rg==" spinCount="100000" sheet="1" formatCells="0" formatColumns="0" formatRows="0" insertColumns="0" insertRows="0" insertHyperlinks="0" deleteColumns="0" deleteRows="0" sort="0" autoFilter="0" pivotTables="0"/>
  <mergeCells count="10">
    <mergeCell ref="B39:D39"/>
    <mergeCell ref="B40:D40"/>
    <mergeCell ref="B41:D41"/>
    <mergeCell ref="B1:D1"/>
    <mergeCell ref="B3:D3"/>
    <mergeCell ref="B5:D5"/>
    <mergeCell ref="B7:D7"/>
    <mergeCell ref="B8:D8"/>
    <mergeCell ref="B9:D9"/>
    <mergeCell ref="B10:D10"/>
  </mergeCells>
  <conditionalFormatting sqref="B40:D40">
    <cfRule type="containsText" dxfId="3" priority="1" operator="containsText" text="Moderada">
      <formula>NOT(ISERROR(SEARCH(("Moderada"),(B40))))</formula>
    </cfRule>
    <cfRule type="containsText" dxfId="2" priority="2" operator="containsText" text="Grave">
      <formula>NOT(ISERROR(SEARCH(("Grave"),(B40))))</formula>
    </cfRule>
    <cfRule type="containsText" dxfId="1" priority="3" operator="containsText" text="Leve">
      <formula>NOT(ISERROR(SEARCH(("Leve"),(B40))))</formula>
    </cfRule>
    <cfRule type="cellIs" dxfId="0" priority="4" operator="equal">
      <formula>"Responda Todas las Preguntas"</formula>
    </cfRule>
  </conditionalFormatting>
  <dataValidations count="1">
    <dataValidation type="list" allowBlank="1" showErrorMessage="1" sqref="D14:D35" xr:uid="{00000000-0002-0000-0000-000000000000}">
      <formula1>"Sí,Quizás,No"</formula1>
    </dataValidation>
  </dataValidations>
  <pageMargins left="0.7" right="0.7" top="0.75" bottom="0.75" header="0" footer="0"/>
  <pageSetup orientation="landscape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1"/>
  <sheetViews>
    <sheetView workbookViewId="0">
      <selection activeCell="I6" sqref="I6"/>
    </sheetView>
  </sheetViews>
  <sheetFormatPr baseColWidth="10" defaultColWidth="12.5703125" defaultRowHeight="15" customHeight="1" x14ac:dyDescent="0.2"/>
  <cols>
    <col min="1" max="1" width="10.28515625" customWidth="1"/>
    <col min="2" max="2" width="75.7109375" customWidth="1"/>
    <col min="3" max="5" width="5.42578125" customWidth="1"/>
    <col min="6" max="6" width="6.5703125" customWidth="1"/>
    <col min="7" max="7" width="14.7109375" customWidth="1"/>
    <col min="8" max="8" width="18" customWidth="1"/>
    <col min="9" max="9" width="9.140625" customWidth="1"/>
    <col min="10" max="11" width="9.42578125" customWidth="1"/>
    <col min="12" max="14" width="6.85546875" customWidth="1"/>
  </cols>
  <sheetData>
    <row r="1" spans="1:24" ht="15.75" customHeight="1" x14ac:dyDescent="0.2"/>
    <row r="2" spans="1:24" ht="15.75" customHeight="1" x14ac:dyDescent="0.2">
      <c r="H2" s="22" t="s">
        <v>9</v>
      </c>
      <c r="I2" s="23">
        <f>SUM(F4:F25)</f>
        <v>0</v>
      </c>
    </row>
    <row r="3" spans="1:24" ht="15.75" customHeight="1" x14ac:dyDescent="0.2">
      <c r="C3" s="24" t="s">
        <v>10</v>
      </c>
      <c r="D3" s="24" t="s">
        <v>11</v>
      </c>
      <c r="E3" s="24" t="s">
        <v>12</v>
      </c>
      <c r="F3" s="24" t="s">
        <v>13</v>
      </c>
      <c r="H3" s="22" t="str">
        <f>IF(I9=0,IF(SUM(F4:F25)&gt;=I13,"Crisis Grave",IF(SUM(F4:F25)&gt;=I14,"Crisis Moderada","Crisis Leve")),"Responda Todas las Preguntas")</f>
        <v>Responda Todas las Preguntas</v>
      </c>
    </row>
    <row r="4" spans="1:24" ht="15.75" customHeight="1" x14ac:dyDescent="0.2">
      <c r="A4" s="25" t="s">
        <v>10</v>
      </c>
      <c r="B4" s="25" t="s">
        <v>14</v>
      </c>
      <c r="C4" s="24">
        <f>IF(Herramienta!D14="Sí",5,IF(Herramienta!D14="Quizás",3,0))</f>
        <v>0</v>
      </c>
      <c r="D4" s="24">
        <f>IF(Herramienta!D14="Sí",3,IF(Herramienta!D14="Quizás",2,0))</f>
        <v>0</v>
      </c>
      <c r="E4" s="24">
        <f>IF(Herramienta!D14="Sí",2,IF(Herramienta!D14="Quizás",1,0))</f>
        <v>0</v>
      </c>
      <c r="F4" s="24">
        <f t="shared" ref="F4:F25" si="0">IF(A4="Alta",C4,IF(A4="Media",D4,E4))</f>
        <v>0</v>
      </c>
    </row>
    <row r="5" spans="1:24" ht="15.75" customHeight="1" x14ac:dyDescent="0.2">
      <c r="A5" s="26" t="s">
        <v>10</v>
      </c>
      <c r="B5" s="26" t="s">
        <v>15</v>
      </c>
      <c r="C5" s="24">
        <f>IF(Herramienta!D15="Sí",5,IF(Herramienta!D15="Quizás",3,0))</f>
        <v>0</v>
      </c>
      <c r="D5" s="24">
        <f>IF(Herramienta!D15="Sí",3,IF(Herramienta!D15="Quizás",2,0))</f>
        <v>0</v>
      </c>
      <c r="E5" s="24">
        <f>IF(Herramienta!D15="Sí",2,IF(Herramienta!D15="Quizás",1,0))</f>
        <v>0</v>
      </c>
      <c r="F5" s="24">
        <f t="shared" si="0"/>
        <v>0</v>
      </c>
      <c r="H5" s="23" t="s">
        <v>16</v>
      </c>
      <c r="I5" s="26" t="s">
        <v>17</v>
      </c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4" ht="15.75" customHeight="1" x14ac:dyDescent="0.2">
      <c r="A6" s="26" t="s">
        <v>10</v>
      </c>
      <c r="B6" s="26" t="s">
        <v>18</v>
      </c>
      <c r="C6" s="24">
        <f>IF(Herramienta!D16="Sí",5,IF(Herramienta!D16="Quizás",3,0))</f>
        <v>0</v>
      </c>
      <c r="D6" s="24">
        <f>IF(Herramienta!D16="Sí",3,IF(Herramienta!D16="Quizás",2,0))</f>
        <v>0</v>
      </c>
      <c r="E6" s="24">
        <f>IF(Herramienta!D16="Sí",2,IF(Herramienta!D16="Quizás",1,0))</f>
        <v>0</v>
      </c>
      <c r="F6" s="24">
        <f t="shared" si="0"/>
        <v>0</v>
      </c>
      <c r="H6" s="23" t="s">
        <v>19</v>
      </c>
      <c r="I6" s="27" t="s">
        <v>53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15.75" customHeight="1" x14ac:dyDescent="0.2">
      <c r="A7" s="26" t="s">
        <v>10</v>
      </c>
      <c r="B7" s="26" t="s">
        <v>20</v>
      </c>
      <c r="C7" s="24">
        <f>IF(Herramienta!D17="Sí",5,IF(Herramienta!D17="Quizás",3,0))</f>
        <v>0</v>
      </c>
      <c r="D7" s="24">
        <f>IF(Herramienta!D17="Sí",3,IF(Herramienta!D17="Quizás",2,0))</f>
        <v>0</v>
      </c>
      <c r="E7" s="24">
        <f>IF(Herramienta!D17="Sí",2,IF(Herramienta!D17="Quizás",1,0))</f>
        <v>0</v>
      </c>
      <c r="F7" s="24">
        <f t="shared" si="0"/>
        <v>0</v>
      </c>
    </row>
    <row r="8" spans="1:24" ht="15.75" customHeight="1" x14ac:dyDescent="0.2">
      <c r="A8" s="26" t="s">
        <v>11</v>
      </c>
      <c r="B8" s="26" t="s">
        <v>21</v>
      </c>
      <c r="C8" s="24">
        <f>IF(Herramienta!D18="Sí",5,IF(Herramienta!D18="Quizás",3,0))</f>
        <v>0</v>
      </c>
      <c r="D8" s="24">
        <f>IF(Herramienta!D18="Sí",3,IF(Herramienta!D18="Quizás",2,0))</f>
        <v>0</v>
      </c>
      <c r="E8" s="24">
        <f>IF(Herramienta!D18="Sí",2,IF(Herramienta!D18="Quizás",1,0))</f>
        <v>0</v>
      </c>
      <c r="F8" s="24">
        <f t="shared" si="0"/>
        <v>0</v>
      </c>
    </row>
    <row r="9" spans="1:24" ht="15.75" customHeight="1" x14ac:dyDescent="0.2">
      <c r="A9" s="26" t="s">
        <v>11</v>
      </c>
      <c r="B9" s="26" t="s">
        <v>22</v>
      </c>
      <c r="C9" s="24">
        <f>IF(Herramienta!D19="Sí",5,IF(Herramienta!D19="Quizás",3,0))</f>
        <v>0</v>
      </c>
      <c r="D9" s="24">
        <f>IF(Herramienta!D19="Sí",3,IF(Herramienta!D19="Quizás",2,0))</f>
        <v>0</v>
      </c>
      <c r="E9" s="24">
        <f>IF(Herramienta!D19="Sí",2,IF(Herramienta!D19="Quizás",1,0))</f>
        <v>0</v>
      </c>
      <c r="F9" s="24">
        <f t="shared" si="0"/>
        <v>0</v>
      </c>
      <c r="H9" s="22" t="s">
        <v>23</v>
      </c>
      <c r="I9" s="22">
        <f>SUM(COUNTBLANK(Herramienta!D14:D24),COUNTBLANK(Herramienta!D26:D35))</f>
        <v>21</v>
      </c>
    </row>
    <row r="10" spans="1:24" ht="15.75" customHeight="1" x14ac:dyDescent="0.2">
      <c r="A10" s="26" t="s">
        <v>10</v>
      </c>
      <c r="B10" s="26" t="s">
        <v>24</v>
      </c>
      <c r="C10" s="24">
        <f>IF(Herramienta!D20="Sí",5,IF(Herramienta!D20="Quizás",3,0))</f>
        <v>0</v>
      </c>
      <c r="D10" s="24">
        <f>IF(Herramienta!D20="Sí",3,IF(Herramienta!D20="Quizás",2,0))</f>
        <v>0</v>
      </c>
      <c r="E10" s="24">
        <f>IF(Herramienta!D20="Sí",2,IF(Herramienta!D20="Quizás",1,0))</f>
        <v>0</v>
      </c>
      <c r="F10" s="24">
        <f t="shared" si="0"/>
        <v>0</v>
      </c>
    </row>
    <row r="11" spans="1:24" ht="15.75" customHeight="1" x14ac:dyDescent="0.2">
      <c r="A11" s="26" t="s">
        <v>11</v>
      </c>
      <c r="B11" s="28" t="s">
        <v>25</v>
      </c>
      <c r="C11" s="24">
        <f>IF(Herramienta!D21="Sí",5,IF(Herramienta!D21="Quizás",3,0))</f>
        <v>0</v>
      </c>
      <c r="D11" s="24">
        <f>IF(Herramienta!D21="Sí",3,IF(Herramienta!D21="Quizás",2,0))</f>
        <v>0</v>
      </c>
      <c r="E11" s="24">
        <f>IF(Herramienta!D21="Sí",2,IF(Herramienta!D21="Quizás",1,0))</f>
        <v>0</v>
      </c>
      <c r="F11" s="24">
        <f t="shared" si="0"/>
        <v>0</v>
      </c>
    </row>
    <row r="12" spans="1:24" ht="15.75" customHeight="1" x14ac:dyDescent="0.2">
      <c r="A12" s="26" t="s">
        <v>12</v>
      </c>
      <c r="B12" s="26" t="s">
        <v>26</v>
      </c>
      <c r="C12" s="24">
        <f>IF(Herramienta!D22="Sí",5,IF(Herramienta!D22="Quizás",3,0))</f>
        <v>0</v>
      </c>
      <c r="D12" s="24">
        <f>IF(Herramienta!D22="Sí",3,IF(Herramienta!D22="Quizás",2,0))</f>
        <v>0</v>
      </c>
      <c r="E12" s="24">
        <f>IF(Herramienta!D22="Sí",2,IF(Herramienta!D22="Quizás",1,0))</f>
        <v>0</v>
      </c>
      <c r="F12" s="24">
        <f t="shared" si="0"/>
        <v>0</v>
      </c>
      <c r="H12" s="49" t="s">
        <v>27</v>
      </c>
      <c r="I12" s="39"/>
      <c r="K12" s="50" t="s">
        <v>28</v>
      </c>
      <c r="L12" s="39"/>
      <c r="M12" s="39"/>
      <c r="N12" s="39"/>
    </row>
    <row r="13" spans="1:24" ht="15.75" customHeight="1" x14ac:dyDescent="0.2">
      <c r="A13" s="26" t="s">
        <v>11</v>
      </c>
      <c r="B13" s="26" t="s">
        <v>29</v>
      </c>
      <c r="C13" s="24">
        <f>IF(Herramienta!D23="Sí",5,IF(Herramienta!D23="Quizás",3,0))</f>
        <v>0</v>
      </c>
      <c r="D13" s="24">
        <f>IF(Herramienta!D23="Sí",3,IF(Herramienta!D23="Quizás",2,0))</f>
        <v>0</v>
      </c>
      <c r="E13" s="24">
        <f>IF(Herramienta!D23="Sí",2,IF(Herramienta!D23="Quizás",1,0))</f>
        <v>0</v>
      </c>
      <c r="F13" s="24">
        <f t="shared" si="0"/>
        <v>0</v>
      </c>
      <c r="H13" s="22" t="s">
        <v>10</v>
      </c>
      <c r="I13" s="26">
        <v>56</v>
      </c>
      <c r="K13" s="29" t="s">
        <v>30</v>
      </c>
      <c r="L13" s="29" t="s">
        <v>31</v>
      </c>
      <c r="M13" s="29" t="s">
        <v>32</v>
      </c>
      <c r="N13" s="29" t="s">
        <v>33</v>
      </c>
    </row>
    <row r="14" spans="1:24" ht="15.75" customHeight="1" x14ac:dyDescent="0.2">
      <c r="A14" s="26" t="s">
        <v>11</v>
      </c>
      <c r="B14" s="26" t="s">
        <v>34</v>
      </c>
      <c r="C14" s="24">
        <f>IF(Herramienta!D24="Sí",5,IF(Herramienta!D24="Quizás",3,0))</f>
        <v>0</v>
      </c>
      <c r="D14" s="24">
        <f>IF(Herramienta!D24="Sí",3,IF(Herramienta!D24="Quizás",2,0))</f>
        <v>0</v>
      </c>
      <c r="E14" s="24">
        <f>IF(Herramienta!D24="Sí",2,IF(Herramienta!D24="Quizás",1,0))</f>
        <v>0</v>
      </c>
      <c r="F14" s="24">
        <f t="shared" si="0"/>
        <v>0</v>
      </c>
      <c r="H14" s="22" t="s">
        <v>11</v>
      </c>
      <c r="I14" s="26">
        <v>32</v>
      </c>
      <c r="K14" s="22" t="s">
        <v>10</v>
      </c>
      <c r="L14" s="28">
        <v>5</v>
      </c>
      <c r="M14" s="28">
        <v>3</v>
      </c>
      <c r="N14" s="28">
        <v>0</v>
      </c>
    </row>
    <row r="15" spans="1:24" ht="15.75" customHeight="1" x14ac:dyDescent="0.2">
      <c r="A15" s="26" t="s">
        <v>10</v>
      </c>
      <c r="B15" s="26" t="s">
        <v>35</v>
      </c>
      <c r="C15" s="24">
        <f>IF(Herramienta!D25="Sí",5,IF(Herramienta!D25="Quizás",3,0))</f>
        <v>0</v>
      </c>
      <c r="D15" s="24">
        <f>IF(Herramienta!D25="Sí",3,IF(Herramienta!D25="Quizás",2,0))</f>
        <v>0</v>
      </c>
      <c r="E15" s="24">
        <f>IF(Herramienta!D25="Sí",2,IF(Herramienta!D25="Quizás",1,0))</f>
        <v>0</v>
      </c>
      <c r="F15" s="24">
        <f t="shared" si="0"/>
        <v>0</v>
      </c>
      <c r="H15" s="22" t="s">
        <v>36</v>
      </c>
      <c r="K15" s="22" t="s">
        <v>11</v>
      </c>
      <c r="L15" s="28">
        <v>3</v>
      </c>
      <c r="M15" s="28">
        <v>2</v>
      </c>
      <c r="N15" s="28">
        <v>0</v>
      </c>
    </row>
    <row r="16" spans="1:24" ht="15.75" customHeight="1" x14ac:dyDescent="0.2">
      <c r="A16" s="26" t="s">
        <v>12</v>
      </c>
      <c r="B16" s="26" t="s">
        <v>37</v>
      </c>
      <c r="C16" s="24">
        <f>IF(Herramienta!B25="Sí",5,IF(Herramienta!B25="Quizás",3,0))</f>
        <v>0</v>
      </c>
      <c r="D16" s="24">
        <f>IF(Herramienta!D26="Sí",3,IF(Herramienta!D26="Quizás",2,0))</f>
        <v>0</v>
      </c>
      <c r="E16" s="24">
        <f>IF(Herramienta!D26="Sí",2,IF(Herramienta!D26="Quizás",1,0))</f>
        <v>0</v>
      </c>
      <c r="F16" s="24">
        <f t="shared" si="0"/>
        <v>0</v>
      </c>
      <c r="K16" s="22" t="s">
        <v>36</v>
      </c>
      <c r="L16" s="28">
        <v>2</v>
      </c>
      <c r="M16" s="28">
        <v>1</v>
      </c>
      <c r="N16" s="28">
        <v>0</v>
      </c>
    </row>
    <row r="17" spans="1:11" ht="15.75" customHeight="1" x14ac:dyDescent="0.2">
      <c r="A17" s="26" t="s">
        <v>11</v>
      </c>
      <c r="B17" s="26" t="s">
        <v>38</v>
      </c>
      <c r="C17" s="24">
        <f>IF(Herramienta!D26="Sí",5,IF(Herramienta!D26="Quizás",3,0))</f>
        <v>0</v>
      </c>
      <c r="D17" s="24">
        <f>IF(Herramienta!D27="Sí",3,IF(Herramienta!D27="Quizás",2,0))</f>
        <v>0</v>
      </c>
      <c r="E17" s="24">
        <f>IF(Herramienta!D27="Sí",2,IF(Herramienta!D27="Quizás",1,0))</f>
        <v>0</v>
      </c>
      <c r="F17" s="24">
        <f t="shared" si="0"/>
        <v>0</v>
      </c>
    </row>
    <row r="18" spans="1:11" ht="15.75" customHeight="1" x14ac:dyDescent="0.2">
      <c r="A18" s="26" t="s">
        <v>12</v>
      </c>
      <c r="B18" s="26" t="s">
        <v>39</v>
      </c>
      <c r="C18" s="24">
        <f>IF(Herramienta!D27="Sí",5,IF(Herramienta!D27="Quizás",3,0))</f>
        <v>0</v>
      </c>
      <c r="D18" s="24">
        <f>IF(Herramienta!D28="Sí",3,IF(Herramienta!D28="Quizás",2,0))</f>
        <v>0</v>
      </c>
      <c r="E18" s="24">
        <f>IF(Herramienta!D28="Sí",2,IF(Herramienta!D28="Quizás",1,0))</f>
        <v>0</v>
      </c>
      <c r="F18" s="24">
        <f t="shared" si="0"/>
        <v>0</v>
      </c>
    </row>
    <row r="19" spans="1:11" ht="15.75" customHeight="1" x14ac:dyDescent="0.2">
      <c r="A19" s="26" t="s">
        <v>11</v>
      </c>
      <c r="B19" s="26" t="s">
        <v>40</v>
      </c>
      <c r="C19" s="24">
        <f>IF(Herramienta!D28="Sí",5,IF(Herramienta!D28="Quizás",3,0))</f>
        <v>0</v>
      </c>
      <c r="D19" s="24">
        <f>IF(Herramienta!D29="Sí",3,IF(Herramienta!D29="Quizás",2,0))</f>
        <v>0</v>
      </c>
      <c r="E19" s="24">
        <f>IF(Herramienta!D29="Sí",2,IF(Herramienta!D29="Quizás",1,0))</f>
        <v>0</v>
      </c>
      <c r="F19" s="24">
        <f t="shared" si="0"/>
        <v>0</v>
      </c>
      <c r="I19" s="30" t="s">
        <v>41</v>
      </c>
      <c r="J19" s="30" t="s">
        <v>42</v>
      </c>
    </row>
    <row r="20" spans="1:11" ht="15.75" customHeight="1" x14ac:dyDescent="0.2">
      <c r="A20" s="26" t="s">
        <v>11</v>
      </c>
      <c r="B20" s="26" t="s">
        <v>43</v>
      </c>
      <c r="C20" s="24">
        <f>IF(Herramienta!D29="Sí",5,IF(Herramienta!D29="Quizás",3,0))</f>
        <v>0</v>
      </c>
      <c r="D20" s="24">
        <f>IF(Herramienta!D30="Sí",3,IF(Herramienta!D30="Quizás",2,0))</f>
        <v>0</v>
      </c>
      <c r="E20" s="24">
        <f>IF(Herramienta!D30="Sí",2,IF(Herramienta!D30="Quizás",1,0))</f>
        <v>0</v>
      </c>
      <c r="F20" s="24">
        <f t="shared" si="0"/>
        <v>0</v>
      </c>
      <c r="H20" s="31" t="s">
        <v>44</v>
      </c>
      <c r="I20" s="32">
        <v>0.75</v>
      </c>
      <c r="J20" s="32">
        <v>0.45</v>
      </c>
    </row>
    <row r="21" spans="1:11" ht="15.75" customHeight="1" x14ac:dyDescent="0.2">
      <c r="A21" s="26" t="s">
        <v>12</v>
      </c>
      <c r="B21" s="26" t="s">
        <v>45</v>
      </c>
      <c r="C21" s="24">
        <f>IF(Herramienta!D30="Sí",5,IF(Herramienta!D30="Quizás",3,0))</f>
        <v>0</v>
      </c>
      <c r="D21" s="24">
        <f>IF(Herramienta!D31="Sí",3,IF(Herramienta!D31="Quizás",2,0))</f>
        <v>0</v>
      </c>
      <c r="E21" s="24">
        <f>IF(Herramienta!D31="Sí",2,IF(Herramienta!D31="Quizás",1,0))</f>
        <v>0</v>
      </c>
      <c r="F21" s="24">
        <f t="shared" si="0"/>
        <v>0</v>
      </c>
      <c r="I21" s="30">
        <f>I29*I20</f>
        <v>56.25</v>
      </c>
      <c r="J21" s="30">
        <f>I29*J20</f>
        <v>33.75</v>
      </c>
    </row>
    <row r="22" spans="1:11" ht="15.75" customHeight="1" x14ac:dyDescent="0.2">
      <c r="A22" s="26" t="s">
        <v>12</v>
      </c>
      <c r="B22" s="26" t="s">
        <v>46</v>
      </c>
      <c r="C22" s="24">
        <f>IF(Herramienta!D31="Sí",5,IF(Herramienta!D31="Quizás",3,0))</f>
        <v>0</v>
      </c>
      <c r="D22" s="24">
        <f>IF(Herramienta!D32="Sí",3,IF(Herramienta!D32="Quizás",2,0))</f>
        <v>0</v>
      </c>
      <c r="E22" s="24">
        <f>IF(Herramienta!D32="Sí",2,IF(Herramienta!D32="Quizás",1,0))</f>
        <v>0</v>
      </c>
      <c r="F22" s="24">
        <f t="shared" si="0"/>
        <v>0</v>
      </c>
    </row>
    <row r="23" spans="1:11" ht="15.75" customHeight="1" x14ac:dyDescent="0.2">
      <c r="A23" s="26" t="s">
        <v>11</v>
      </c>
      <c r="B23" s="26" t="s">
        <v>47</v>
      </c>
      <c r="C23" s="24">
        <f>IF(Herramienta!D32="Sí",5,IF(Herramienta!D32="Quizás",3,0))</f>
        <v>0</v>
      </c>
      <c r="D23" s="24">
        <f>IF(Herramienta!D33="Sí",3,IF(Herramienta!D33="Quizás",2,0))</f>
        <v>0</v>
      </c>
      <c r="E23" s="24">
        <f>IF(Herramienta!D33="Sí",2,IF(Herramienta!D33="Quizás",1,0))</f>
        <v>0</v>
      </c>
      <c r="F23" s="24">
        <f t="shared" si="0"/>
        <v>0</v>
      </c>
    </row>
    <row r="24" spans="1:11" ht="15.75" customHeight="1" x14ac:dyDescent="0.2">
      <c r="A24" s="26" t="s">
        <v>10</v>
      </c>
      <c r="B24" s="26" t="s">
        <v>48</v>
      </c>
      <c r="C24" s="24">
        <f>IF(Herramienta!D33="Sí",5,IF(Herramienta!D33="Quizás",3,0))</f>
        <v>0</v>
      </c>
      <c r="D24" s="24">
        <f>IF(Herramienta!D34="Sí",3,IF(Herramienta!D34="Quizás",2,0))</f>
        <v>0</v>
      </c>
      <c r="E24" s="24">
        <f>IF(Herramienta!D34="Sí",2,IF(Herramienta!D34="Quizás",1,0))</f>
        <v>0</v>
      </c>
      <c r="F24" s="24">
        <f t="shared" si="0"/>
        <v>0</v>
      </c>
      <c r="I24" s="51" t="s">
        <v>49</v>
      </c>
      <c r="J24" s="39"/>
      <c r="K24" s="39"/>
    </row>
    <row r="25" spans="1:11" ht="15.75" customHeight="1" x14ac:dyDescent="0.2">
      <c r="A25" s="26" t="s">
        <v>11</v>
      </c>
      <c r="B25" s="26" t="s">
        <v>50</v>
      </c>
      <c r="C25" s="24">
        <f>IF(Herramienta!D34="Sí",5,IF(Herramienta!D34="Quizás",3,0))</f>
        <v>0</v>
      </c>
      <c r="D25" s="24">
        <f>IF(Herramienta!D35="Sí",3,IF(Herramienta!D35="Quizás",2,0))</f>
        <v>0</v>
      </c>
      <c r="E25" s="24">
        <f>IF(Herramienta!D35="Sí",2,IF(Herramienta!D35="Quizás",1,0))</f>
        <v>0</v>
      </c>
      <c r="F25" s="24">
        <f t="shared" si="0"/>
        <v>0</v>
      </c>
      <c r="I25" s="22" t="s">
        <v>10</v>
      </c>
      <c r="J25" s="22" t="s">
        <v>11</v>
      </c>
      <c r="K25" s="22" t="s">
        <v>12</v>
      </c>
    </row>
    <row r="26" spans="1:11" ht="15.75" customHeight="1" x14ac:dyDescent="0.2">
      <c r="H26" s="31" t="s">
        <v>49</v>
      </c>
      <c r="I26" s="22">
        <f>COUNTIF(A:A,"Alta")</f>
        <v>7</v>
      </c>
      <c r="J26" s="22">
        <f>COUNTIF(A:A,"Media")</f>
        <v>10</v>
      </c>
      <c r="K26" s="22">
        <f>COUNTIF(A12:A29,"Baja")</f>
        <v>5</v>
      </c>
    </row>
    <row r="27" spans="1:11" ht="15.75" customHeight="1" x14ac:dyDescent="0.2">
      <c r="H27" s="31" t="s">
        <v>51</v>
      </c>
      <c r="I27" s="23">
        <f>I26*L14</f>
        <v>35</v>
      </c>
      <c r="J27" s="23">
        <f>J26*L15</f>
        <v>30</v>
      </c>
      <c r="K27" s="23">
        <f>K26*L16</f>
        <v>10</v>
      </c>
    </row>
    <row r="28" spans="1:11" ht="15.75" customHeight="1" x14ac:dyDescent="0.2"/>
    <row r="29" spans="1:11" ht="15.75" customHeight="1" x14ac:dyDescent="0.2">
      <c r="H29" s="31" t="s">
        <v>52</v>
      </c>
      <c r="I29" s="23">
        <f>SUM(I27:K27)</f>
        <v>75</v>
      </c>
    </row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3">
    <mergeCell ref="H12:I12"/>
    <mergeCell ref="K12:N12"/>
    <mergeCell ref="I24:K24"/>
  </mergeCells>
  <dataValidations count="1">
    <dataValidation type="list" allowBlank="1" showErrorMessage="1" sqref="A4:A25" xr:uid="{00000000-0002-0000-0100-000000000000}">
      <formula1>"Alta,Media,Baja"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Herramienta</vt:lpstr>
      <vt:lpstr>Config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 Canifrú</cp:lastModifiedBy>
  <dcterms:modified xsi:type="dcterms:W3CDTF">2024-10-08T19:03:45Z</dcterms:modified>
</cp:coreProperties>
</file>